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Valori Contract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<sst xmlns="http://schemas.openxmlformats.org/spreadsheetml/2006/main" count="23" uniqueCount="16">
  <si>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LUNA</t>
  </si>
  <si>
    <t>TOTAL</t>
  </si>
  <si>
    <t>contractat</t>
  </si>
  <si>
    <t>Valori contracte Recuperare medicală An 2022</t>
  </si>
  <si>
    <t>TRIM I 2022</t>
  </si>
  <si>
    <t>TRIM II 2022</t>
  </si>
  <si>
    <t>TRIM III 2022</t>
  </si>
  <si>
    <t>TRIM IV 2022</t>
  </si>
  <si>
    <t>TOT AN 2022</t>
  </si>
  <si>
    <t>S.C.ANCA MED SRL</t>
  </si>
  <si>
    <t>S.C.BROTAC MEDICAL CENTER SRL</t>
  </si>
  <si>
    <t>S.C.CENTRUL DE SĂNĂTATE VITAL SRL</t>
  </si>
  <si>
    <t xml:space="preserve">SPITALUL JUDEȚEAN DE URGENȚĂ DR.POMPEI SAMARIAN CĂLĂRAȘI </t>
  </si>
  <si>
    <t>S.C.RECUPANA CLINIC SRL</t>
  </si>
  <si>
    <t>SPITALUL MUNICIPAL OLTENIȚA</t>
  </si>
  <si>
    <t>S.C.VALIBALMECU SRL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</si>
</sst>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[Red]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3" fillId="33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34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7" fontId="1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34" borderId="10" xfId="0" applyNumberFormat="1" applyFont="1" applyFill="1" applyBorder="1" applyAlignment="1">
      <alignment horizontal="center"/>
    </xf>
    <xf numFmtId="174" fontId="0" fillId="34" borderId="10" xfId="0" applyNumberFormat="1" applyFont="1" applyFill="1" applyBorder="1" applyAlignment="1">
      <alignment horizontal="center"/>
    </xf>
    <xf numFmtId="174" fontId="0" fillId="34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12.8515625" style="0" customWidth="1"/>
    <col min="2" max="2" width="15.57421875" style="0" customWidth="1"/>
    <col min="3" max="3" width="10.8515625" style="0" customWidth="1"/>
    <col min="4" max="4" width="10.140625" style="0" customWidth="1"/>
    <col min="5" max="5" width="16.8515625" style="0" customWidth="1"/>
    <col min="6" max="6" width="13.00390625" style="0" customWidth="1"/>
    <col min="7" max="7" width="12.57421875" style="0" customWidth="1"/>
    <col min="8" max="8" width="11.57421875" style="0" customWidth="1"/>
    <col min="9" max="9" width="11.7109375" style="0" customWidth="1"/>
  </cols>
  <sheetData>
    <row r="1" ht="12.75">
      <c r="A1" s="1"/>
    </row>
    <row r="2" spans="1:2" ht="12.75">
      <c r="A2" s="1"/>
      <c r="B2" t="s">
        <v>3</v>
      </c>
    </row>
    <row r="3" ht="12.75">
      <c r="A3" s="1"/>
    </row>
    <row r="4" spans="1:9" ht="63" customHeight="1">
      <c r="A4" s="7" t="s">
        <v>0</v>
      </c>
      <c r="B4" s="8" t="s">
        <v>9</v>
      </c>
      <c r="C4" s="8" t="s">
        <v>10</v>
      </c>
      <c r="D4" s="8" t="s">
        <v>11</v>
      </c>
      <c r="E4" s="8" t="s">
        <v>12</v>
      </c>
      <c r="F4" s="8" t="s">
        <v>13</v>
      </c>
      <c r="G4" s="8" t="s">
        <v>14</v>
      </c>
      <c r="H4" s="8" t="s">
        <v>15</v>
      </c>
      <c r="I4" s="9" t="s">
        <v>1</v>
      </c>
    </row>
    <row r="5" spans="1:9" ht="12.75">
      <c r="A5" s="10"/>
      <c r="B5" s="7" t="s">
        <v>2</v>
      </c>
      <c r="C5" s="7" t="s">
        <v>2</v>
      </c>
      <c r="D5" s="7" t="s">
        <v>2</v>
      </c>
      <c r="E5" s="7" t="s">
        <v>2</v>
      </c>
      <c r="F5" s="7" t="s">
        <v>2</v>
      </c>
      <c r="G5" s="7" t="s">
        <v>2</v>
      </c>
      <c r="H5" s="7" t="s">
        <v>2</v>
      </c>
      <c r="I5" s="7" t="s">
        <v>2</v>
      </c>
    </row>
    <row r="6" spans="1:9" ht="12.75">
      <c r="A6" s="11">
        <v>44562</v>
      </c>
      <c r="B6" s="5">
        <f>19314+370-2060</f>
        <v>17624</v>
      </c>
      <c r="C6" s="5">
        <f>41870-2332</f>
        <v>39538</v>
      </c>
      <c r="D6" s="5">
        <f>24822+474</f>
        <v>25296</v>
      </c>
      <c r="E6" s="17">
        <f>7750+148</f>
        <v>7898</v>
      </c>
      <c r="F6" s="5">
        <f>38672+738-1260</f>
        <v>38150</v>
      </c>
      <c r="G6" s="5">
        <f>8996+172-1568</f>
        <v>7600</v>
      </c>
      <c r="H6" s="4">
        <f>22576+430-12212</f>
        <v>10794</v>
      </c>
      <c r="I6" s="6">
        <f>B6+C6+D6+E6+F6+G6+H6</f>
        <v>146900</v>
      </c>
    </row>
    <row r="7" spans="1:9" ht="12.75">
      <c r="A7" s="11">
        <v>44593</v>
      </c>
      <c r="B7" s="5">
        <f>19314-2212+2060+244-3110</f>
        <v>16296</v>
      </c>
      <c r="C7" s="5">
        <f>41870+1184-28</f>
        <v>43026</v>
      </c>
      <c r="D7" s="5">
        <f>24822+700</f>
        <v>25522</v>
      </c>
      <c r="E7" s="17">
        <f>7750+218</f>
        <v>7968</v>
      </c>
      <c r="F7" s="5">
        <f>38672+1260+1094</f>
        <v>41026</v>
      </c>
      <c r="G7" s="5">
        <f>8996+1568+254+900-1618</f>
        <v>10100</v>
      </c>
      <c r="H7" s="4">
        <f>22576-1846+12212+364-12126</f>
        <v>21180</v>
      </c>
      <c r="I7" s="6">
        <f>B7+C7+D7+E7+F7+G7+H7</f>
        <v>165118</v>
      </c>
    </row>
    <row r="8" spans="1:9" ht="12.75">
      <c r="A8" s="11">
        <v>44621</v>
      </c>
      <c r="B8" s="4">
        <f>18592+3110-3780</f>
        <v>17922</v>
      </c>
      <c r="C8" s="4">
        <f>41624+28</f>
        <v>41652</v>
      </c>
      <c r="D8" s="4">
        <f>24662-98</f>
        <v>24564</v>
      </c>
      <c r="E8" s="17">
        <v>7692</v>
      </c>
      <c r="F8" s="4">
        <v>38442</v>
      </c>
      <c r="G8" s="4">
        <f>8940-900+1618-8750</f>
        <v>908</v>
      </c>
      <c r="H8" s="4">
        <f>24048+12126-12530</f>
        <v>23644</v>
      </c>
      <c r="I8" s="6">
        <f>B8+C8+D8+E8+F8+G8+H8</f>
        <v>154824</v>
      </c>
    </row>
    <row r="9" spans="1:9" ht="12.75">
      <c r="A9" s="12" t="s">
        <v>4</v>
      </c>
      <c r="B9" s="3">
        <f aca="true" t="shared" si="0" ref="B9:I9">B6+B7+B8</f>
        <v>51842</v>
      </c>
      <c r="C9" s="3">
        <f t="shared" si="0"/>
        <v>124216</v>
      </c>
      <c r="D9" s="3">
        <f t="shared" si="0"/>
        <v>75382</v>
      </c>
      <c r="E9" s="3">
        <f t="shared" si="0"/>
        <v>23558</v>
      </c>
      <c r="F9" s="3">
        <f t="shared" si="0"/>
        <v>117618</v>
      </c>
      <c r="G9" s="3">
        <f t="shared" si="0"/>
        <v>18608</v>
      </c>
      <c r="H9" s="3">
        <f t="shared" si="0"/>
        <v>55618</v>
      </c>
      <c r="I9" s="3">
        <f t="shared" si="0"/>
        <v>466842</v>
      </c>
    </row>
    <row r="10" spans="1:9" ht="12.75">
      <c r="A10" s="11">
        <v>44652</v>
      </c>
      <c r="B10" s="4">
        <f>19838-7196</f>
        <v>12642</v>
      </c>
      <c r="C10" s="4">
        <f>42938+12922-26754</f>
        <v>29106</v>
      </c>
      <c r="D10" s="4">
        <f>24794</f>
        <v>24794</v>
      </c>
      <c r="E10" s="4">
        <v>0</v>
      </c>
      <c r="F10" s="4">
        <f>42784+12236-14784</f>
        <v>40236</v>
      </c>
      <c r="G10" s="4">
        <f>9786-7266</f>
        <v>2520</v>
      </c>
      <c r="H10" s="4">
        <f>23856-7392</f>
        <v>16464</v>
      </c>
      <c r="I10" s="6">
        <f>B10+C10+D10+E10+F10+G10+H10</f>
        <v>125762</v>
      </c>
    </row>
    <row r="11" spans="1:9" ht="12.75">
      <c r="A11" s="11">
        <v>44682</v>
      </c>
      <c r="B11" s="4">
        <f>19404+7196-6524</f>
        <v>20076</v>
      </c>
      <c r="C11" s="4">
        <f>41356+26754-9772</f>
        <v>58338</v>
      </c>
      <c r="D11" s="4">
        <f>23800</f>
        <v>23800</v>
      </c>
      <c r="E11" s="4">
        <v>0</v>
      </c>
      <c r="F11" s="4">
        <f>42672+14784</f>
        <v>57456</v>
      </c>
      <c r="G11" s="4">
        <f>9478+7266-9968</f>
        <v>6776</v>
      </c>
      <c r="H11" s="4">
        <f>27286+7392-12880</f>
        <v>21798</v>
      </c>
      <c r="I11" s="6">
        <f>B11+C11+D11+E11+F11+G11+H11</f>
        <v>188244</v>
      </c>
    </row>
    <row r="12" spans="1:9" ht="12.75">
      <c r="A12" s="11">
        <v>44713</v>
      </c>
      <c r="B12" s="4">
        <f>19418+1330+6524-9800</f>
        <v>17472</v>
      </c>
      <c r="C12" s="4">
        <f>41272+2898+9772-12320</f>
        <v>41622</v>
      </c>
      <c r="D12" s="4">
        <f>23814+1680</f>
        <v>25494</v>
      </c>
      <c r="E12" s="4">
        <v>0</v>
      </c>
      <c r="F12" s="4">
        <f>42700+3024-28</f>
        <v>45696</v>
      </c>
      <c r="G12" s="4">
        <f>9478+658+9968-12600</f>
        <v>7504</v>
      </c>
      <c r="H12" s="4">
        <f>27314-9590+12880-2800</f>
        <v>27804</v>
      </c>
      <c r="I12" s="6">
        <f>B12+C12+D12+E12+F12+G12+H12</f>
        <v>165592</v>
      </c>
    </row>
    <row r="13" spans="1:9" ht="12.75">
      <c r="A13" s="12" t="s">
        <v>5</v>
      </c>
      <c r="B13" s="3">
        <f aca="true" t="shared" si="1" ref="B13:I13">B10+B11+B12</f>
        <v>50190</v>
      </c>
      <c r="C13" s="3">
        <f t="shared" si="1"/>
        <v>129066</v>
      </c>
      <c r="D13" s="3">
        <f t="shared" si="1"/>
        <v>74088</v>
      </c>
      <c r="E13" s="3">
        <f t="shared" si="1"/>
        <v>0</v>
      </c>
      <c r="F13" s="3">
        <f t="shared" si="1"/>
        <v>143388</v>
      </c>
      <c r="G13" s="3">
        <f t="shared" si="1"/>
        <v>16800</v>
      </c>
      <c r="H13" s="3">
        <f t="shared" si="1"/>
        <v>66066</v>
      </c>
      <c r="I13" s="3">
        <f t="shared" si="1"/>
        <v>479598</v>
      </c>
    </row>
    <row r="14" spans="1:9" ht="13.5" customHeight="1">
      <c r="A14" s="11">
        <v>44743</v>
      </c>
      <c r="B14" s="4">
        <f>19418+840+644</f>
        <v>20902</v>
      </c>
      <c r="C14" s="4">
        <f>41272+1806+1260</f>
        <v>44338</v>
      </c>
      <c r="D14" s="4">
        <f>23814-1862+672+840+14658</f>
        <v>38122</v>
      </c>
      <c r="E14" s="13">
        <v>0</v>
      </c>
      <c r="F14" s="4">
        <f>42700-3430+560+1302+22890</f>
        <v>64022</v>
      </c>
      <c r="G14" s="5">
        <f>9478+434-4788</f>
        <v>5124</v>
      </c>
      <c r="H14" s="5">
        <f>27314+980+742</f>
        <v>29036</v>
      </c>
      <c r="I14" s="6">
        <f aca="true" t="shared" si="2" ref="I14:I22">B14+C14+D14+E14+F14+G14+H14</f>
        <v>201544</v>
      </c>
    </row>
    <row r="15" spans="1:9" ht="12.75">
      <c r="A15" s="11">
        <v>44774</v>
      </c>
      <c r="B15" s="4">
        <f>19418+1624</f>
        <v>21042</v>
      </c>
      <c r="C15" s="4">
        <f>41272-9730</f>
        <v>31542</v>
      </c>
      <c r="D15" s="4">
        <f>23814+2128</f>
        <v>25942</v>
      </c>
      <c r="E15" s="4">
        <v>0</v>
      </c>
      <c r="F15" s="4">
        <f>42700+3290</f>
        <v>45990</v>
      </c>
      <c r="G15" s="5">
        <f>9478+812</f>
        <v>10290</v>
      </c>
      <c r="H15" s="5">
        <f>27314+1876</f>
        <v>29190</v>
      </c>
      <c r="I15" s="6">
        <f t="shared" si="2"/>
        <v>163996</v>
      </c>
    </row>
    <row r="16" spans="1:9" ht="12.75">
      <c r="A16" s="11">
        <v>44805</v>
      </c>
      <c r="B16" s="4">
        <v>19418</v>
      </c>
      <c r="C16" s="4">
        <v>41272</v>
      </c>
      <c r="D16" s="4">
        <v>23814</v>
      </c>
      <c r="E16" s="13">
        <v>0</v>
      </c>
      <c r="F16" s="4">
        <v>42700</v>
      </c>
      <c r="G16" s="5">
        <v>9478</v>
      </c>
      <c r="H16" s="5">
        <v>27314</v>
      </c>
      <c r="I16" s="6">
        <f t="shared" si="2"/>
        <v>163996</v>
      </c>
    </row>
    <row r="17" spans="1:9" ht="12.75">
      <c r="A17" s="12" t="s">
        <v>6</v>
      </c>
      <c r="B17" s="3">
        <f aca="true" t="shared" si="3" ref="B17:H17">B14+B15+B16</f>
        <v>61362</v>
      </c>
      <c r="C17" s="3">
        <f t="shared" si="3"/>
        <v>117152</v>
      </c>
      <c r="D17" s="3">
        <f t="shared" si="3"/>
        <v>87878</v>
      </c>
      <c r="E17" s="3">
        <f t="shared" si="3"/>
        <v>0</v>
      </c>
      <c r="F17" s="3">
        <f t="shared" si="3"/>
        <v>152712</v>
      </c>
      <c r="G17" s="3">
        <f t="shared" si="3"/>
        <v>24892</v>
      </c>
      <c r="H17" s="3">
        <f t="shared" si="3"/>
        <v>85540</v>
      </c>
      <c r="I17" s="3">
        <f t="shared" si="2"/>
        <v>529536</v>
      </c>
    </row>
    <row r="18" spans="1:9" ht="12.75">
      <c r="A18" s="11">
        <v>44835</v>
      </c>
      <c r="B18" s="5">
        <v>19418</v>
      </c>
      <c r="C18" s="4">
        <v>41272</v>
      </c>
      <c r="D18" s="5">
        <v>23814</v>
      </c>
      <c r="E18" s="14">
        <v>0</v>
      </c>
      <c r="F18" s="4">
        <v>42700</v>
      </c>
      <c r="G18" s="5">
        <v>9478</v>
      </c>
      <c r="H18" s="5">
        <v>27314</v>
      </c>
      <c r="I18" s="6">
        <f t="shared" si="2"/>
        <v>163996</v>
      </c>
    </row>
    <row r="19" spans="1:9" ht="12.75">
      <c r="A19" s="11">
        <v>44866</v>
      </c>
      <c r="B19" s="5">
        <v>11844</v>
      </c>
      <c r="C19" s="5">
        <v>25172</v>
      </c>
      <c r="D19" s="5">
        <v>14532</v>
      </c>
      <c r="E19" s="14">
        <v>0</v>
      </c>
      <c r="F19" s="5">
        <v>26012</v>
      </c>
      <c r="G19" s="5">
        <v>5782</v>
      </c>
      <c r="H19" s="4">
        <v>16660</v>
      </c>
      <c r="I19" s="6">
        <f t="shared" si="2"/>
        <v>100002</v>
      </c>
    </row>
    <row r="20" spans="1:9" ht="12.75">
      <c r="A20" s="11">
        <v>44896</v>
      </c>
      <c r="B20" s="16">
        <v>7574</v>
      </c>
      <c r="C20" s="16">
        <v>16114</v>
      </c>
      <c r="D20" s="16">
        <v>9296</v>
      </c>
      <c r="E20" s="15">
        <v>0</v>
      </c>
      <c r="F20" s="16">
        <v>16660</v>
      </c>
      <c r="G20" s="16">
        <v>3696</v>
      </c>
      <c r="H20" s="4">
        <v>10654</v>
      </c>
      <c r="I20" s="6">
        <f t="shared" si="2"/>
        <v>63994</v>
      </c>
    </row>
    <row r="21" spans="1:9" ht="12.75">
      <c r="A21" s="12" t="s">
        <v>7</v>
      </c>
      <c r="B21" s="3">
        <f aca="true" t="shared" si="4" ref="B21:H21">SUM(B18:B20)</f>
        <v>38836</v>
      </c>
      <c r="C21" s="3">
        <f t="shared" si="4"/>
        <v>82558</v>
      </c>
      <c r="D21" s="3">
        <f t="shared" si="4"/>
        <v>47642</v>
      </c>
      <c r="E21" s="3">
        <f t="shared" si="4"/>
        <v>0</v>
      </c>
      <c r="F21" s="3">
        <f t="shared" si="4"/>
        <v>85372</v>
      </c>
      <c r="G21" s="3">
        <f t="shared" si="4"/>
        <v>18956</v>
      </c>
      <c r="H21" s="3">
        <f t="shared" si="4"/>
        <v>54628</v>
      </c>
      <c r="I21" s="3">
        <f t="shared" si="2"/>
        <v>327992</v>
      </c>
    </row>
    <row r="22" spans="1:9" ht="12.75">
      <c r="A22" s="12" t="s">
        <v>8</v>
      </c>
      <c r="B22" s="3">
        <f aca="true" t="shared" si="5" ref="B22:H22">B9+B13+B17+B21</f>
        <v>202230</v>
      </c>
      <c r="C22" s="3">
        <f t="shared" si="5"/>
        <v>452992</v>
      </c>
      <c r="D22" s="3">
        <f t="shared" si="5"/>
        <v>284990</v>
      </c>
      <c r="E22" s="3">
        <f t="shared" si="5"/>
        <v>23558</v>
      </c>
      <c r="F22" s="3">
        <f t="shared" si="5"/>
        <v>499090</v>
      </c>
      <c r="G22" s="3">
        <f t="shared" si="5"/>
        <v>79256</v>
      </c>
      <c r="H22" s="3">
        <f t="shared" si="5"/>
        <v>261852</v>
      </c>
      <c r="I22" s="3">
        <f t="shared" si="2"/>
        <v>1803968</v>
      </c>
    </row>
    <row r="23" ht="12.75">
      <c r="H23" s="2"/>
    </row>
  </sheetData>
  <sheetProtection/>
  <printOptions/>
  <pageMargins left="0.15748031496062992" right="0.15748031496062992" top="0.1968503937007874" bottom="0.1968503937007874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Gica</dc:creator>
  <cp:keywords/>
  <dc:description/>
  <cp:lastModifiedBy>Cata</cp:lastModifiedBy>
  <cp:lastPrinted>2021-05-19T07:18:57Z</cp:lastPrinted>
  <dcterms:created xsi:type="dcterms:W3CDTF">1996-10-14T23:33:28Z</dcterms:created>
  <dcterms:modified xsi:type="dcterms:W3CDTF">2022-07-21T08:12:19Z</dcterms:modified>
  <cp:category/>
  <cp:version/>
  <cp:contentType/>
  <cp:contentStatus/>
</cp:coreProperties>
</file>